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is &amp; Gain Estimator" sheetId="1" state="visible" r:id="rId3"/>
    <sheet name="CA Community Property Step-Up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<sst xmlns="http://schemas.openxmlformats.org/spreadsheetml/2006/main" count="94" uniqueCount="82">
  <si>
    <t xml:space="preserve">YOFFIE REAL ESTATE GROUP  |  REAL ESTATE ADVISOR SERIES</t>
  </si>
  <si>
    <t xml:space="preserve">Home Basis &amp; Gain Estimator</t>
  </si>
  <si>
    <t xml:space="preserve">General education only, not tax or legal advice. Talk to your CPA before you file.</t>
  </si>
  <si>
    <t xml:space="preserve">Blue cells with yellow highlight are for you to fill in. Everything else calculates automatically. This sheet estimates; it does not file anything or replace your CPA.</t>
  </si>
  <si>
    <t xml:space="preserve">YOUR SALE DETAILS</t>
  </si>
  <si>
    <t xml:space="preserve">Original Purchase Price</t>
  </si>
  <si>
    <t xml:space="preserve">Purchase Date</t>
  </si>
  <si>
    <t xml:space="preserve">1/15/2011</t>
  </si>
  <si>
    <t xml:space="preserve">Estimated Sale Price</t>
  </si>
  <si>
    <t xml:space="preserve">Estimated Sale Date</t>
  </si>
  <si>
    <t xml:space="preserve">12/1/2026</t>
  </si>
  <si>
    <t xml:space="preserve">Selling Costs (commission, closing costs, staging)</t>
  </si>
  <si>
    <t xml:space="preserve">Filing Status at Sale</t>
  </si>
  <si>
    <t xml:space="preserve">Married Filing Jointly</t>
  </si>
  <si>
    <t xml:space="preserve">Owned AND Lived in Home 2 of Last 5 Years?</t>
  </si>
  <si>
    <t xml:space="preserve">Yes</t>
  </si>
  <si>
    <t xml:space="preserve">PROJECT LOG  -  log every repair or improvement, the total feeds the calculation below</t>
  </si>
  <si>
    <t xml:space="preserve">Date</t>
  </si>
  <si>
    <t xml:space="preserve">Project</t>
  </si>
  <si>
    <t xml:space="preserve">Repair or Improvement</t>
  </si>
  <si>
    <t xml:space="preserve">Amount</t>
  </si>
  <si>
    <t xml:space="preserve">1/15/2020</t>
  </si>
  <si>
    <t xml:space="preserve">Example: Kitchen remodel</t>
  </si>
  <si>
    <t xml:space="preserve">Improvement</t>
  </si>
  <si>
    <t xml:space="preserve">Total Capital Improvements (auto-calculated from log above)</t>
  </si>
  <si>
    <t xml:space="preserve">CALCULATED RESULTS</t>
  </si>
  <si>
    <t xml:space="preserve">Adjusted Cost Basis (Purchase Price + Improvements)</t>
  </si>
  <si>
    <t xml:space="preserve">Amount Realized (Sale Price - Selling Costs)</t>
  </si>
  <si>
    <t xml:space="preserve">Gain Before Exclusion</t>
  </si>
  <si>
    <t xml:space="preserve">Section 121 Exclusion Available</t>
  </si>
  <si>
    <t xml:space="preserve">Estimated Taxable Gain</t>
  </si>
  <si>
    <t xml:space="preserve">ESTIMATED TAX  -  enter your own rate assumptions</t>
  </si>
  <si>
    <t xml:space="preserve">Federal Long-Term Capital Gains Rate</t>
  </si>
  <si>
    <t xml:space="preserve">California State Tax Rate (gains taxed as ordinary income, up to 13.3%)</t>
  </si>
  <si>
    <t xml:space="preserve">Estimated Federal Tax</t>
  </si>
  <si>
    <t xml:space="preserve">Estimated California Tax</t>
  </si>
  <si>
    <t xml:space="preserve">Estimated Total Tax on Sale</t>
  </si>
  <si>
    <t xml:space="preserve">SOURCES &amp; ASSUMPTIONS</t>
  </si>
  <si>
    <t xml:space="preserve">Section 121 exclusion: $250,000 single / $500,000 married filing jointly, requires owning and living in the home as a</t>
  </si>
  <si>
    <t xml:space="preserve">primary residence at least 2 of the last 5 years before sale. Source: IRS Publication 523.</t>
  </si>
  <si>
    <t xml:space="preserve">California taxes capital gains as ordinary income, up to 13.3%, with no long-term holding-period discount the way</t>
  </si>
  <si>
    <t xml:space="preserve">federal law provides. Enter your own marginal rate above; this sheet does not know your full tax picture.</t>
  </si>
  <si>
    <t xml:space="preserve">Repair vs. capital improvement distinction: a repair keeps a home in working condition and does not add to basis;</t>
  </si>
  <si>
    <t xml:space="preserve">a capital improvement adds value or extends the home's life and does add to basis. Source: IRS Publication 523.</t>
  </si>
  <si>
    <t xml:space="preserve">Figures verified against IRS.gov and IRS Publication 523/936 as of August 27, 2026. Tax law changes; if it has been</t>
  </si>
  <si>
    <t xml:space="preserve">a while, ask Jon or Shannon to re-verify before you rely on this for a return.</t>
  </si>
  <si>
    <t xml:space="preserve">California Community Property Step-Up Calculator</t>
  </si>
  <si>
    <t xml:space="preserve">For surviving spouses. General education only, not tax or legal advice. Talk to your CPA or estate attorney before you file.</t>
  </si>
  <si>
    <t xml:space="preserve">DEATH &amp; PROPERTY DETAILS</t>
  </si>
  <si>
    <t xml:space="preserve">Original Joint Purchase Price (for comparison only)</t>
  </si>
  <si>
    <t xml:space="preserve">Fair Market Value at Date of First Spouse's Death</t>
  </si>
  <si>
    <t xml:space="preserve">Date of Death</t>
  </si>
  <si>
    <t xml:space="preserve">6/1/2023</t>
  </si>
  <si>
    <t xml:space="preserve">Capital Improvements Made During Marriage (before death, for comparison only)</t>
  </si>
  <si>
    <t xml:space="preserve">Capital Improvements Made After Death (as surviving spouse)</t>
  </si>
  <si>
    <t xml:space="preserve">SALE DETAILS</t>
  </si>
  <si>
    <t xml:space="preserve">9/1/2026</t>
  </si>
  <si>
    <t xml:space="preserve">Selling Costs</t>
  </si>
  <si>
    <t xml:space="preserve">Will the Home Sell Within 2 Years of the Date of Death?</t>
  </si>
  <si>
    <t xml:space="preserve">No</t>
  </si>
  <si>
    <t xml:space="preserve">RESULTS: WITH CALIFORNIA'S DOUBLE STEP-UP (IRC 1014(b)(6))</t>
  </si>
  <si>
    <t xml:space="preserve">New Stepped-Up Basis (Date-of-Death FMV, both halves)</t>
  </si>
  <si>
    <t xml:space="preserve">Adjusted Basis After Step-Up (+ Improvements After Death)</t>
  </si>
  <si>
    <t xml:space="preserve">Section 121 Exclusion Available (IRC 121(b)(4))</t>
  </si>
  <si>
    <t xml:space="preserve">Estimated Taxable Gain (With Step-Up)</t>
  </si>
  <si>
    <t xml:space="preserve">FOR COMPARISON: WITHOUT CALIFORNIA'S COMMUNITY PROPERTY RULE (illustrative)</t>
  </si>
  <si>
    <t xml:space="preserve">Basis Without Step-Up (Original Price + All Improvements)</t>
  </si>
  <si>
    <t xml:space="preserve">Gain Before Exclusion (Without Step-Up)</t>
  </si>
  <si>
    <t xml:space="preserve">Estimated Taxable Gain (Without Step-Up)</t>
  </si>
  <si>
    <t xml:space="preserve">Estimated Tax WITH Step-Up</t>
  </si>
  <si>
    <t xml:space="preserve">Estimated Tax WITHOUT Step-Up (illustrative)</t>
  </si>
  <si>
    <t xml:space="preserve">Estimated Tax Savings From California's Step-Up</t>
  </si>
  <si>
    <t xml:space="preserve">California is a community-property state. Under IRC 1014(b)(6), when the first spouse dies, BOTH halves of a community</t>
  </si>
  <si>
    <t xml:space="preserve">property home get stepped up to fair market value at the date of death, not just the deceased spouse's half. This is</t>
  </si>
  <si>
    <t xml:space="preserve">more generous than the single step-up most other states allow. Source: 26 U.S. Code 1014(b)(6).</t>
  </si>
  <si>
    <t xml:space="preserve">Under IRC 121(b)(4), a surviving spouse who sells within 2 years of the date of death and meets the ownership-and-use</t>
  </si>
  <si>
    <t xml:space="preserve">test can still claim the full $500,000 married exclusion. After that 2-year window, it reverts to the $250,000 single</t>
  </si>
  <si>
    <t xml:space="preserve">exclusion. Source: 26 U.S. Code 121(b)(4).</t>
  </si>
  <si>
    <t xml:space="preserve">The 'without step-up' comparison above is illustrative only, meant to show the size of the benefit, not a real</t>
  </si>
  <si>
    <t xml:space="preserve">alternative basis calculation for a non-community-property state.</t>
  </si>
  <si>
    <t xml:space="preserve">Figures verified against IRS.gov and the U.S. Code as of August 27, 2026. Confirm current law with your CPA or estate</t>
  </si>
  <si>
    <t xml:space="preserve">attorney before relying on this for a return, especially given how recently some of these figures have moved.</t>
  </si>
</sst>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4" min="4" style="0" width="16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2" customFormat="false" ht="24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/>
      <c r="C3" s="3"/>
      <c r="D3" s="3"/>
    </row>
    <row r="4" customFormat="false" ht="25.5" hidden="false" customHeight="true" outlineLevel="0" collapsed="false">
      <c r="A4" s="4" t="s">
        <v>3</v>
      </c>
      <c r="B4" s="4"/>
      <c r="C4" s="4"/>
      <c r="D4" s="4"/>
    </row>
    <row r="6" customFormat="false" ht="19.5" hidden="false" customHeight="true" outlineLevel="0" collapsed="false">
      <c r="A6" s="5" t="s">
        <v>4</v>
      </c>
      <c r="B6" s="5"/>
      <c r="C6" s="5"/>
      <c r="D6" s="5"/>
    </row>
    <row r="7" customFormat="false" ht="15" hidden="false" customHeight="false" outlineLevel="0" collapsed="false">
      <c r="A7" s="6" t="s">
        <v>5</v>
      </c>
      <c r="B7" s="7" t="n">
        <v>450000</v>
      </c>
    </row>
    <row r="8" customFormat="false" ht="15" hidden="false" customHeight="false" outlineLevel="0" collapsed="false">
      <c r="A8" s="6" t="s">
        <v>6</v>
      </c>
      <c r="B8" s="8" t="s">
        <v>7</v>
      </c>
    </row>
    <row r="9" customFormat="false" ht="15" hidden="false" customHeight="false" outlineLevel="0" collapsed="false">
      <c r="A9" s="6" t="s">
        <v>8</v>
      </c>
      <c r="B9" s="7" t="n">
        <v>1350000</v>
      </c>
    </row>
    <row r="10" customFormat="false" ht="15" hidden="false" customHeight="false" outlineLevel="0" collapsed="false">
      <c r="A10" s="6" t="s">
        <v>9</v>
      </c>
      <c r="B10" s="8" t="s">
        <v>10</v>
      </c>
    </row>
    <row r="11" customFormat="false" ht="15" hidden="false" customHeight="false" outlineLevel="0" collapsed="false">
      <c r="A11" s="6" t="s">
        <v>11</v>
      </c>
      <c r="B11" s="7" t="n">
        <v>80000</v>
      </c>
    </row>
    <row r="12" customFormat="false" ht="15" hidden="false" customHeight="false" outlineLevel="0" collapsed="false">
      <c r="A12" s="6" t="s">
        <v>12</v>
      </c>
      <c r="B12" s="9" t="s">
        <v>13</v>
      </c>
    </row>
    <row r="13" customFormat="false" ht="15" hidden="false" customHeight="false" outlineLevel="0" collapsed="false">
      <c r="A13" s="6" t="s">
        <v>14</v>
      </c>
      <c r="B13" s="9" t="s">
        <v>15</v>
      </c>
    </row>
    <row r="15" customFormat="false" ht="19.5" hidden="false" customHeight="true" outlineLevel="0" collapsed="false">
      <c r="A15" s="5" t="s">
        <v>16</v>
      </c>
      <c r="B15" s="5"/>
      <c r="C15" s="5"/>
      <c r="D15" s="5"/>
    </row>
    <row r="16" customFormat="false" ht="15" hidden="false" customHeight="false" outlineLevel="0" collapsed="false">
      <c r="A16" s="10" t="s">
        <v>17</v>
      </c>
      <c r="B16" s="10" t="s">
        <v>18</v>
      </c>
      <c r="C16" s="10" t="s">
        <v>19</v>
      </c>
      <c r="D16" s="10" t="s">
        <v>20</v>
      </c>
    </row>
    <row r="17" customFormat="false" ht="15" hidden="false" customHeight="false" outlineLevel="0" collapsed="false">
      <c r="A17" s="11" t="s">
        <v>21</v>
      </c>
      <c r="B17" s="12" t="s">
        <v>22</v>
      </c>
      <c r="C17" s="12" t="s">
        <v>23</v>
      </c>
      <c r="D17" s="13" t="n">
        <v>45000</v>
      </c>
    </row>
    <row r="18" customFormat="false" ht="15" hidden="false" customHeight="false" outlineLevel="0" collapsed="false">
      <c r="A18" s="8"/>
      <c r="B18" s="9"/>
      <c r="C18" s="9"/>
      <c r="D18" s="7"/>
    </row>
    <row r="19" customFormat="false" ht="15" hidden="false" customHeight="false" outlineLevel="0" collapsed="false">
      <c r="A19" s="8"/>
      <c r="B19" s="9"/>
      <c r="C19" s="9"/>
      <c r="D19" s="7"/>
    </row>
    <row r="20" customFormat="false" ht="15" hidden="false" customHeight="false" outlineLevel="0" collapsed="false">
      <c r="A20" s="8"/>
      <c r="B20" s="9"/>
      <c r="C20" s="9"/>
      <c r="D20" s="7"/>
    </row>
    <row r="21" customFormat="false" ht="15" hidden="false" customHeight="false" outlineLevel="0" collapsed="false">
      <c r="A21" s="8"/>
      <c r="B21" s="9"/>
      <c r="C21" s="9"/>
      <c r="D21" s="7"/>
    </row>
    <row r="22" customFormat="false" ht="15" hidden="false" customHeight="false" outlineLevel="0" collapsed="false">
      <c r="A22" s="8"/>
      <c r="B22" s="9"/>
      <c r="C22" s="9"/>
      <c r="D22" s="7"/>
    </row>
    <row r="23" customFormat="false" ht="15" hidden="false" customHeight="false" outlineLevel="0" collapsed="false">
      <c r="A23" s="8"/>
      <c r="B23" s="9"/>
      <c r="C23" s="9"/>
      <c r="D23" s="7"/>
    </row>
    <row r="24" customFormat="false" ht="15" hidden="false" customHeight="false" outlineLevel="0" collapsed="false">
      <c r="A24" s="8"/>
      <c r="B24" s="9"/>
      <c r="C24" s="9"/>
      <c r="D24" s="7"/>
    </row>
    <row r="25" customFormat="false" ht="15" hidden="false" customHeight="false" outlineLevel="0" collapsed="false">
      <c r="A25" s="8"/>
      <c r="B25" s="9"/>
      <c r="C25" s="9"/>
      <c r="D25" s="7"/>
    </row>
    <row r="26" customFormat="false" ht="15" hidden="false" customHeight="false" outlineLevel="0" collapsed="false">
      <c r="A26" s="8"/>
      <c r="B26" s="9"/>
      <c r="C26" s="9"/>
      <c r="D26" s="7"/>
    </row>
    <row r="27" customFormat="false" ht="15" hidden="false" customHeight="false" outlineLevel="0" collapsed="false">
      <c r="A27" s="8"/>
      <c r="B27" s="9"/>
      <c r="C27" s="9"/>
      <c r="D27" s="7"/>
    </row>
    <row r="28" customFormat="false" ht="15" hidden="false" customHeight="false" outlineLevel="0" collapsed="false">
      <c r="A28" s="8"/>
      <c r="B28" s="9"/>
      <c r="C28" s="9"/>
      <c r="D28" s="7"/>
    </row>
    <row r="29" customFormat="false" ht="15" hidden="false" customHeight="false" outlineLevel="0" collapsed="false">
      <c r="A29" s="8"/>
      <c r="B29" s="9"/>
      <c r="C29" s="9"/>
      <c r="D29" s="7"/>
    </row>
    <row r="30" customFormat="false" ht="15" hidden="false" customHeight="false" outlineLevel="0" collapsed="false">
      <c r="A30" s="8"/>
      <c r="B30" s="9"/>
      <c r="C30" s="9"/>
      <c r="D30" s="7"/>
    </row>
    <row r="31" customFormat="false" ht="15" hidden="false" customHeight="false" outlineLevel="0" collapsed="false">
      <c r="A31" s="8"/>
      <c r="B31" s="9"/>
      <c r="C31" s="9"/>
      <c r="D31" s="7"/>
    </row>
    <row r="32" customFormat="false" ht="15" hidden="false" customHeight="false" outlineLevel="0" collapsed="false">
      <c r="A32" s="8"/>
      <c r="B32" s="9"/>
      <c r="C32" s="9"/>
      <c r="D32" s="7"/>
    </row>
    <row r="33" customFormat="false" ht="15" hidden="false" customHeight="false" outlineLevel="0" collapsed="false">
      <c r="A33" s="8"/>
      <c r="B33" s="9"/>
      <c r="C33" s="9"/>
      <c r="D33" s="7"/>
    </row>
    <row r="34" customFormat="false" ht="15" hidden="false" customHeight="false" outlineLevel="0" collapsed="false">
      <c r="A34" s="8"/>
      <c r="B34" s="9"/>
      <c r="C34" s="9"/>
      <c r="D34" s="7"/>
    </row>
    <row r="35" customFormat="false" ht="15" hidden="false" customHeight="false" outlineLevel="0" collapsed="false">
      <c r="A35" s="8"/>
      <c r="B35" s="9"/>
      <c r="C35" s="9"/>
      <c r="D35" s="7"/>
    </row>
    <row r="36" customFormat="false" ht="15" hidden="false" customHeight="false" outlineLevel="0" collapsed="false">
      <c r="A36" s="8"/>
      <c r="B36" s="9"/>
      <c r="C36" s="9"/>
      <c r="D36" s="7"/>
    </row>
    <row r="37" customFormat="false" ht="15" hidden="false" customHeight="false" outlineLevel="0" collapsed="false">
      <c r="A37" s="8"/>
      <c r="B37" s="9"/>
      <c r="C37" s="9"/>
      <c r="D37" s="7"/>
    </row>
    <row r="38" customFormat="false" ht="15" hidden="false" customHeight="false" outlineLevel="0" collapsed="false">
      <c r="A38" s="14" t="s">
        <v>24</v>
      </c>
      <c r="B38" s="14"/>
      <c r="C38" s="14"/>
      <c r="D38" s="15" t="n">
        <f aca="false">SUMIFS(D17:D37,C17:C37,"Improvement")</f>
        <v>45000</v>
      </c>
    </row>
    <row r="40" customFormat="false" ht="19.5" hidden="false" customHeight="true" outlineLevel="0" collapsed="false">
      <c r="A40" s="5" t="s">
        <v>25</v>
      </c>
      <c r="B40" s="5"/>
      <c r="C40" s="5"/>
      <c r="D40" s="5"/>
    </row>
    <row r="41" customFormat="false" ht="15" hidden="false" customHeight="false" outlineLevel="0" collapsed="false">
      <c r="A41" s="6" t="s">
        <v>26</v>
      </c>
      <c r="B41" s="16" t="n">
        <f aca="false">B7+D38</f>
        <v>495000</v>
      </c>
    </row>
    <row r="42" customFormat="false" ht="15" hidden="false" customHeight="false" outlineLevel="0" collapsed="false">
      <c r="A42" s="6" t="s">
        <v>27</v>
      </c>
      <c r="B42" s="16" t="n">
        <f aca="false">B9-B11</f>
        <v>1270000</v>
      </c>
    </row>
    <row r="43" customFormat="false" ht="15" hidden="false" customHeight="false" outlineLevel="0" collapsed="false">
      <c r="A43" s="6" t="s">
        <v>28</v>
      </c>
      <c r="B43" s="16" t="n">
        <f aca="false">B42-B41</f>
        <v>775000</v>
      </c>
    </row>
    <row r="44" customFormat="false" ht="15" hidden="false" customHeight="false" outlineLevel="0" collapsed="false">
      <c r="A44" s="6" t="s">
        <v>29</v>
      </c>
      <c r="B44" s="16" t="n">
        <f aca="false">IF(B13="Yes",IF(B12="Married Filing Jointly",500000,250000),0)</f>
        <v>500000</v>
      </c>
    </row>
    <row r="45" customFormat="false" ht="15" hidden="false" customHeight="false" outlineLevel="0" collapsed="false">
      <c r="A45" s="6" t="s">
        <v>30</v>
      </c>
      <c r="B45" s="15" t="n">
        <f aca="false">MAX(0,B43-B44)</f>
        <v>275000</v>
      </c>
    </row>
    <row r="47" customFormat="false" ht="19.5" hidden="false" customHeight="true" outlineLevel="0" collapsed="false">
      <c r="A47" s="5" t="s">
        <v>31</v>
      </c>
      <c r="B47" s="5"/>
      <c r="C47" s="5"/>
      <c r="D47" s="5"/>
    </row>
    <row r="48" customFormat="false" ht="15" hidden="false" customHeight="false" outlineLevel="0" collapsed="false">
      <c r="A48" s="6" t="s">
        <v>32</v>
      </c>
      <c r="B48" s="17" t="n">
        <v>0.15</v>
      </c>
    </row>
    <row r="49" customFormat="false" ht="15" hidden="false" customHeight="false" outlineLevel="0" collapsed="false">
      <c r="A49" s="6" t="s">
        <v>33</v>
      </c>
      <c r="B49" s="17" t="n">
        <v>0.093</v>
      </c>
    </row>
    <row r="50" customFormat="false" ht="15" hidden="false" customHeight="false" outlineLevel="0" collapsed="false">
      <c r="A50" s="6" t="s">
        <v>34</v>
      </c>
      <c r="B50" s="16" t="n">
        <f aca="false">B45*B48</f>
        <v>41250</v>
      </c>
    </row>
    <row r="51" customFormat="false" ht="15" hidden="false" customHeight="false" outlineLevel="0" collapsed="false">
      <c r="A51" s="6" t="s">
        <v>35</v>
      </c>
      <c r="B51" s="16" t="n">
        <f aca="false">B45*B49</f>
        <v>25575</v>
      </c>
    </row>
    <row r="52" customFormat="false" ht="15" hidden="false" customHeight="false" outlineLevel="0" collapsed="false">
      <c r="A52" s="6" t="s">
        <v>36</v>
      </c>
      <c r="B52" s="15" t="n">
        <f aca="false">B50+B51</f>
        <v>66825</v>
      </c>
    </row>
    <row r="54" customFormat="false" ht="19.5" hidden="false" customHeight="true" outlineLevel="0" collapsed="false">
      <c r="A54" s="5" t="s">
        <v>37</v>
      </c>
      <c r="B54" s="5"/>
      <c r="C54" s="5"/>
      <c r="D54" s="5"/>
    </row>
    <row r="55" customFormat="false" ht="15" hidden="false" customHeight="true" outlineLevel="0" collapsed="false">
      <c r="A55" s="4" t="s">
        <v>38</v>
      </c>
      <c r="B55" s="4"/>
      <c r="C55" s="4"/>
      <c r="D55" s="4"/>
    </row>
    <row r="56" customFormat="false" ht="15" hidden="false" customHeight="true" outlineLevel="0" collapsed="false">
      <c r="A56" s="4" t="s">
        <v>39</v>
      </c>
      <c r="B56" s="4"/>
      <c r="C56" s="4"/>
      <c r="D56" s="4"/>
    </row>
    <row r="57" customFormat="false" ht="15" hidden="false" customHeight="true" outlineLevel="0" collapsed="false">
      <c r="A57" s="4" t="s">
        <v>40</v>
      </c>
      <c r="B57" s="4"/>
      <c r="C57" s="4"/>
      <c r="D57" s="4"/>
    </row>
    <row r="58" customFormat="false" ht="15" hidden="false" customHeight="true" outlineLevel="0" collapsed="false">
      <c r="A58" s="4" t="s">
        <v>41</v>
      </c>
      <c r="B58" s="4"/>
      <c r="C58" s="4"/>
      <c r="D58" s="4"/>
    </row>
    <row r="59" customFormat="false" ht="15" hidden="false" customHeight="true" outlineLevel="0" collapsed="false">
      <c r="A59" s="4" t="s">
        <v>42</v>
      </c>
      <c r="B59" s="4"/>
      <c r="C59" s="4"/>
      <c r="D59" s="4"/>
    </row>
    <row r="60" customFormat="false" ht="15" hidden="false" customHeight="true" outlineLevel="0" collapsed="false">
      <c r="A60" s="4" t="s">
        <v>43</v>
      </c>
      <c r="B60" s="4"/>
      <c r="C60" s="4"/>
      <c r="D60" s="4"/>
    </row>
    <row r="61" customFormat="false" ht="15" hidden="false" customHeight="true" outlineLevel="0" collapsed="false">
      <c r="A61" s="4" t="s">
        <v>44</v>
      </c>
      <c r="B61" s="4"/>
      <c r="C61" s="4"/>
      <c r="D61" s="4"/>
    </row>
    <row r="62" customFormat="false" ht="15" hidden="false" customHeight="true" outlineLevel="0" collapsed="false">
      <c r="A62" s="4" t="s">
        <v>45</v>
      </c>
      <c r="B62" s="4"/>
      <c r="C62" s="4"/>
      <c r="D62" s="4"/>
    </row>
  </sheetData>
  <sheetProtection sheet="true"/>
  <mergeCells count="18">
    <mergeCell ref="A1:D1"/>
    <mergeCell ref="A2:D2"/>
    <mergeCell ref="A3:D3"/>
    <mergeCell ref="A4:D4"/>
    <mergeCell ref="A6:D6"/>
    <mergeCell ref="A15:D15"/>
    <mergeCell ref="A38:C38"/>
    <mergeCell ref="A40:D40"/>
    <mergeCell ref="A47:D47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</mergeCells>
  <dataValidations count="23">
    <dataValidation allowBlank="true" errorStyle="stop" operator="between" showDropDown="false" showErrorMessage="false" showInputMessage="false" sqref="B12" type="list">
      <formula1>"Single,Married Filing Jointly"</formula1>
      <formula2>0</formula2>
    </dataValidation>
    <dataValidation allowBlank="true" errorStyle="stop" operator="between" showDropDown="false" showErrorMessage="false" showInputMessage="false" sqref="B13" type="list">
      <formula1>"Yes,No"</formula1>
      <formula2>0</formula2>
    </dataValidation>
    <dataValidation allowBlank="true" errorStyle="stop" operator="between" showDropDown="false" showErrorMessage="false" showInputMessage="false" sqref="C18" type="list">
      <formula1>"Repair,Improvement"</formula1>
      <formula2>0</formula2>
    </dataValidation>
    <dataValidation allowBlank="true" errorStyle="stop" operator="between" showDropDown="false" showErrorMessage="false" showInputMessage="false" sqref="C19" type="list">
      <formula1>"Repair,Improvement"</formula1>
      <formula2>0</formula2>
    </dataValidation>
    <dataValidation allowBlank="true" errorStyle="stop" operator="between" showDropDown="false" showErrorMessage="false" showInputMessage="false" sqref="C20" type="list">
      <formula1>"Repair,Improvement"</formula1>
      <formula2>0</formula2>
    </dataValidation>
    <dataValidation allowBlank="true" errorStyle="stop" operator="between" showDropDown="false" showErrorMessage="false" showInputMessage="false" sqref="C21" type="list">
      <formula1>"Repair,Improvement"</formula1>
      <formula2>0</formula2>
    </dataValidation>
    <dataValidation allowBlank="true" errorStyle="stop" operator="between" showDropDown="false" showErrorMessage="false" showInputMessage="false" sqref="C22" type="list">
      <formula1>"Repair,Improvement"</formula1>
      <formula2>0</formula2>
    </dataValidation>
    <dataValidation allowBlank="true" errorStyle="stop" operator="between" showDropDown="false" showErrorMessage="false" showInputMessage="false" sqref="C23" type="list">
      <formula1>"Repair,Improvement"</formula1>
      <formula2>0</formula2>
    </dataValidation>
    <dataValidation allowBlank="true" errorStyle="stop" operator="between" showDropDown="false" showErrorMessage="false" showInputMessage="false" sqref="C24" type="list">
      <formula1>"Repair,Improvement"</formula1>
      <formula2>0</formula2>
    </dataValidation>
    <dataValidation allowBlank="true" errorStyle="stop" operator="between" showDropDown="false" showErrorMessage="false" showInputMessage="false" sqref="C25" type="list">
      <formula1>"Repair,Improvement"</formula1>
      <formula2>0</formula2>
    </dataValidation>
    <dataValidation allowBlank="true" errorStyle="stop" operator="between" showDropDown="false" showErrorMessage="false" showInputMessage="false" sqref="C26" type="list">
      <formula1>"Repair,Improvement"</formula1>
      <formula2>0</formula2>
    </dataValidation>
    <dataValidation allowBlank="true" errorStyle="stop" operator="between" showDropDown="false" showErrorMessage="false" showInputMessage="false" sqref="C27" type="list">
      <formula1>"Repair,Improvement"</formula1>
      <formula2>0</formula2>
    </dataValidation>
    <dataValidation allowBlank="true" errorStyle="stop" operator="between" showDropDown="false" showErrorMessage="false" showInputMessage="false" sqref="C28" type="list">
      <formula1>"Repair,Improvement"</formula1>
      <formula2>0</formula2>
    </dataValidation>
    <dataValidation allowBlank="true" errorStyle="stop" operator="between" showDropDown="false" showErrorMessage="false" showInputMessage="false" sqref="C29" type="list">
      <formula1>"Repair,Improvement"</formula1>
      <formula2>0</formula2>
    </dataValidation>
    <dataValidation allowBlank="true" errorStyle="stop" operator="between" showDropDown="false" showErrorMessage="false" showInputMessage="false" sqref="C30" type="list">
      <formula1>"Repair,Improvement"</formula1>
      <formula2>0</formula2>
    </dataValidation>
    <dataValidation allowBlank="true" errorStyle="stop" operator="between" showDropDown="false" showErrorMessage="false" showInputMessage="false" sqref="C31" type="list">
      <formula1>"Repair,Improvement"</formula1>
      <formula2>0</formula2>
    </dataValidation>
    <dataValidation allowBlank="true" errorStyle="stop" operator="between" showDropDown="false" showErrorMessage="false" showInputMessage="false" sqref="C32" type="list">
      <formula1>"Repair,Improvement"</formula1>
      <formula2>0</formula2>
    </dataValidation>
    <dataValidation allowBlank="true" errorStyle="stop" operator="between" showDropDown="false" showErrorMessage="false" showInputMessage="false" sqref="C33" type="list">
      <formula1>"Repair,Improvement"</formula1>
      <formula2>0</formula2>
    </dataValidation>
    <dataValidation allowBlank="true" errorStyle="stop" operator="between" showDropDown="false" showErrorMessage="false" showInputMessage="false" sqref="C34" type="list">
      <formula1>"Repair,Improvement"</formula1>
      <formula2>0</formula2>
    </dataValidation>
    <dataValidation allowBlank="true" errorStyle="stop" operator="between" showDropDown="false" showErrorMessage="false" showInputMessage="false" sqref="C35" type="list">
      <formula1>"Repair,Improvement"</formula1>
      <formula2>0</formula2>
    </dataValidation>
    <dataValidation allowBlank="true" errorStyle="stop" operator="between" showDropDown="false" showErrorMessage="false" showInputMessage="false" sqref="C36" type="list">
      <formula1>"Repair,Improvement"</formula1>
      <formula2>0</formula2>
    </dataValidation>
    <dataValidation allowBlank="true" errorStyle="stop" operator="between" showDropDown="false" showErrorMessage="false" showInputMessage="false" sqref="C37" type="list">
      <formula1>"Repair,Improvement"</formula1>
      <formula2>0</formula2>
    </dataValidation>
    <dataValidation allowBlank="true" errorStyle="stop" operator="between" showDropDown="false" showErrorMessage="false" showInputMessage="false" sqref="B48" type="list">
      <formula1>"0%,15%,20%"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3" min="2" style="0" width="18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2" customFormat="false" ht="24" hidden="false" customHeight="true" outlineLevel="0" collapsed="false">
      <c r="A2" s="2" t="s">
        <v>46</v>
      </c>
      <c r="B2" s="2"/>
      <c r="C2" s="2"/>
      <c r="D2" s="2"/>
    </row>
    <row r="3" customFormat="false" ht="15" hidden="false" customHeight="false" outlineLevel="0" collapsed="false">
      <c r="A3" s="3" t="s">
        <v>47</v>
      </c>
      <c r="B3" s="3"/>
      <c r="C3" s="3"/>
      <c r="D3" s="3"/>
    </row>
    <row r="4" customFormat="false" ht="25.5" hidden="false" customHeight="true" outlineLevel="0" collapsed="false">
      <c r="A4" s="4" t="s">
        <v>3</v>
      </c>
      <c r="B4" s="4"/>
      <c r="C4" s="4"/>
      <c r="D4" s="4"/>
    </row>
    <row r="6" customFormat="false" ht="19.5" hidden="false" customHeight="true" outlineLevel="0" collapsed="false">
      <c r="A6" s="5" t="s">
        <v>48</v>
      </c>
      <c r="B6" s="5"/>
      <c r="C6" s="5"/>
      <c r="D6" s="5"/>
    </row>
    <row r="7" customFormat="false" ht="15" hidden="false" customHeight="false" outlineLevel="0" collapsed="false">
      <c r="A7" s="6" t="s">
        <v>49</v>
      </c>
      <c r="B7" s="7" t="n">
        <v>240000</v>
      </c>
    </row>
    <row r="8" customFormat="false" ht="15" hidden="false" customHeight="false" outlineLevel="0" collapsed="false">
      <c r="A8" s="6" t="s">
        <v>50</v>
      </c>
      <c r="B8" s="7" t="n">
        <v>1050000</v>
      </c>
    </row>
    <row r="9" customFormat="false" ht="15" hidden="false" customHeight="false" outlineLevel="0" collapsed="false">
      <c r="A9" s="6" t="s">
        <v>51</v>
      </c>
      <c r="B9" s="8" t="s">
        <v>52</v>
      </c>
    </row>
    <row r="10" customFormat="false" ht="15" hidden="false" customHeight="false" outlineLevel="0" collapsed="false">
      <c r="A10" s="6" t="s">
        <v>53</v>
      </c>
      <c r="B10" s="7" t="n">
        <v>80000</v>
      </c>
    </row>
    <row r="11" customFormat="false" ht="15" hidden="false" customHeight="false" outlineLevel="0" collapsed="false">
      <c r="A11" s="6" t="s">
        <v>54</v>
      </c>
      <c r="B11" s="7" t="n">
        <v>10000</v>
      </c>
    </row>
    <row r="13" customFormat="false" ht="19.5" hidden="false" customHeight="true" outlineLevel="0" collapsed="false">
      <c r="A13" s="5" t="s">
        <v>55</v>
      </c>
      <c r="B13" s="5"/>
      <c r="C13" s="5"/>
      <c r="D13" s="5"/>
    </row>
    <row r="14" customFormat="false" ht="15" hidden="false" customHeight="false" outlineLevel="0" collapsed="false">
      <c r="A14" s="6" t="s">
        <v>8</v>
      </c>
      <c r="B14" s="7" t="n">
        <v>1100000</v>
      </c>
    </row>
    <row r="15" customFormat="false" ht="15" hidden="false" customHeight="false" outlineLevel="0" collapsed="false">
      <c r="A15" s="6" t="s">
        <v>9</v>
      </c>
      <c r="B15" s="8" t="s">
        <v>56</v>
      </c>
    </row>
    <row r="16" customFormat="false" ht="15" hidden="false" customHeight="false" outlineLevel="0" collapsed="false">
      <c r="A16" s="6" t="s">
        <v>57</v>
      </c>
      <c r="B16" s="7" t="n">
        <v>70000</v>
      </c>
    </row>
    <row r="17" customFormat="false" ht="15" hidden="false" customHeight="false" outlineLevel="0" collapsed="false">
      <c r="A17" s="6" t="s">
        <v>58</v>
      </c>
      <c r="B17" s="9" t="s">
        <v>59</v>
      </c>
    </row>
    <row r="18" customFormat="false" ht="15" hidden="false" customHeight="false" outlineLevel="0" collapsed="false">
      <c r="A18" s="6" t="s">
        <v>14</v>
      </c>
      <c r="B18" s="9" t="s">
        <v>15</v>
      </c>
    </row>
    <row r="20" customFormat="false" ht="19.5" hidden="false" customHeight="true" outlineLevel="0" collapsed="false">
      <c r="A20" s="5" t="s">
        <v>60</v>
      </c>
      <c r="B20" s="5"/>
      <c r="C20" s="5"/>
      <c r="D20" s="5"/>
    </row>
    <row r="21" customFormat="false" ht="15" hidden="false" customHeight="false" outlineLevel="0" collapsed="false">
      <c r="A21" s="6" t="s">
        <v>61</v>
      </c>
      <c r="B21" s="16" t="n">
        <f aca="false">B8</f>
        <v>1050000</v>
      </c>
    </row>
    <row r="22" customFormat="false" ht="15" hidden="false" customHeight="false" outlineLevel="0" collapsed="false">
      <c r="A22" s="6" t="s">
        <v>62</v>
      </c>
      <c r="B22" s="16" t="n">
        <f aca="false">B21+B11</f>
        <v>1060000</v>
      </c>
    </row>
    <row r="23" customFormat="false" ht="15" hidden="false" customHeight="false" outlineLevel="0" collapsed="false">
      <c r="A23" s="6" t="s">
        <v>27</v>
      </c>
      <c r="B23" s="16" t="n">
        <f aca="false">B14-B16</f>
        <v>1030000</v>
      </c>
    </row>
    <row r="24" customFormat="false" ht="15" hidden="false" customHeight="false" outlineLevel="0" collapsed="false">
      <c r="A24" s="6" t="s">
        <v>28</v>
      </c>
      <c r="B24" s="16" t="n">
        <f aca="false">B23-B22</f>
        <v>-30000</v>
      </c>
    </row>
    <row r="25" customFormat="false" ht="15" hidden="false" customHeight="false" outlineLevel="0" collapsed="false">
      <c r="A25" s="6" t="s">
        <v>63</v>
      </c>
      <c r="B25" s="16" t="n">
        <f aca="false">IF(B18="Yes",IF(B17="Yes",500000,250000),0)</f>
        <v>250000</v>
      </c>
    </row>
    <row r="26" customFormat="false" ht="15" hidden="false" customHeight="false" outlineLevel="0" collapsed="false">
      <c r="A26" s="6" t="s">
        <v>64</v>
      </c>
      <c r="B26" s="15" t="n">
        <f aca="false">MAX(0,B24-B25)</f>
        <v>0</v>
      </c>
    </row>
    <row r="28" customFormat="false" ht="19.5" hidden="false" customHeight="true" outlineLevel="0" collapsed="false">
      <c r="A28" s="5" t="s">
        <v>65</v>
      </c>
      <c r="B28" s="5"/>
      <c r="C28" s="5"/>
      <c r="D28" s="5"/>
    </row>
    <row r="29" customFormat="false" ht="15" hidden="false" customHeight="false" outlineLevel="0" collapsed="false">
      <c r="A29" s="6" t="s">
        <v>66</v>
      </c>
      <c r="B29" s="16" t="n">
        <f aca="false">B7+B10+B11</f>
        <v>330000</v>
      </c>
    </row>
    <row r="30" customFormat="false" ht="15" hidden="false" customHeight="false" outlineLevel="0" collapsed="false">
      <c r="A30" s="6" t="s">
        <v>67</v>
      </c>
      <c r="B30" s="16" t="n">
        <f aca="false">B23-B29</f>
        <v>700000</v>
      </c>
    </row>
    <row r="31" customFormat="false" ht="15" hidden="false" customHeight="false" outlineLevel="0" collapsed="false">
      <c r="A31" s="6" t="s">
        <v>68</v>
      </c>
      <c r="B31" s="15" t="n">
        <f aca="false">MAX(0,B30-B25)</f>
        <v>450000</v>
      </c>
    </row>
    <row r="33" customFormat="false" ht="19.5" hidden="false" customHeight="true" outlineLevel="0" collapsed="false">
      <c r="A33" s="5" t="s">
        <v>31</v>
      </c>
      <c r="B33" s="5"/>
      <c r="C33" s="5"/>
      <c r="D33" s="5"/>
    </row>
    <row r="34" customFormat="false" ht="15" hidden="false" customHeight="false" outlineLevel="0" collapsed="false">
      <c r="A34" s="6" t="s">
        <v>32</v>
      </c>
      <c r="B34" s="17" t="n">
        <v>0.15</v>
      </c>
    </row>
    <row r="35" customFormat="false" ht="15" hidden="false" customHeight="false" outlineLevel="0" collapsed="false">
      <c r="A35" s="6" t="s">
        <v>33</v>
      </c>
      <c r="B35" s="17" t="n">
        <v>0.093</v>
      </c>
    </row>
    <row r="36" customFormat="false" ht="15" hidden="false" customHeight="false" outlineLevel="0" collapsed="false">
      <c r="A36" s="6" t="s">
        <v>69</v>
      </c>
      <c r="B36" s="15" t="n">
        <f aca="false">B26*(B34+B35)</f>
        <v>0</v>
      </c>
    </row>
    <row r="37" customFormat="false" ht="15" hidden="false" customHeight="false" outlineLevel="0" collapsed="false">
      <c r="A37" s="6" t="s">
        <v>70</v>
      </c>
      <c r="B37" s="15" t="n">
        <f aca="false">B31*(B34+B35)</f>
        <v>109350</v>
      </c>
    </row>
    <row r="38" customFormat="false" ht="15" hidden="false" customHeight="false" outlineLevel="0" collapsed="false">
      <c r="A38" s="6" t="s">
        <v>71</v>
      </c>
      <c r="B38" s="15" t="n">
        <f aca="false">B37-B36</f>
        <v>109350</v>
      </c>
    </row>
    <row r="40" customFormat="false" ht="19.5" hidden="false" customHeight="true" outlineLevel="0" collapsed="false">
      <c r="A40" s="5" t="s">
        <v>37</v>
      </c>
      <c r="B40" s="5"/>
      <c r="C40" s="5"/>
      <c r="D40" s="5"/>
    </row>
    <row r="41" customFormat="false" ht="15" hidden="false" customHeight="true" outlineLevel="0" collapsed="false">
      <c r="A41" s="4" t="s">
        <v>72</v>
      </c>
      <c r="B41" s="4"/>
      <c r="C41" s="4"/>
      <c r="D41" s="4"/>
    </row>
    <row r="42" customFormat="false" ht="15" hidden="false" customHeight="true" outlineLevel="0" collapsed="false">
      <c r="A42" s="4" t="s">
        <v>73</v>
      </c>
      <c r="B42" s="4"/>
      <c r="C42" s="4"/>
      <c r="D42" s="4"/>
    </row>
    <row r="43" customFormat="false" ht="15" hidden="false" customHeight="true" outlineLevel="0" collapsed="false">
      <c r="A43" s="4" t="s">
        <v>74</v>
      </c>
      <c r="B43" s="4"/>
      <c r="C43" s="4"/>
      <c r="D43" s="4"/>
    </row>
    <row r="44" customFormat="false" ht="15" hidden="false" customHeight="true" outlineLevel="0" collapsed="false">
      <c r="A44" s="4" t="s">
        <v>75</v>
      </c>
      <c r="B44" s="4"/>
      <c r="C44" s="4"/>
      <c r="D44" s="4"/>
    </row>
    <row r="45" customFormat="false" ht="15" hidden="false" customHeight="true" outlineLevel="0" collapsed="false">
      <c r="A45" s="4" t="s">
        <v>76</v>
      </c>
      <c r="B45" s="4"/>
      <c r="C45" s="4"/>
      <c r="D45" s="4"/>
    </row>
    <row r="46" customFormat="false" ht="15" hidden="false" customHeight="true" outlineLevel="0" collapsed="false">
      <c r="A46" s="4" t="s">
        <v>77</v>
      </c>
      <c r="B46" s="4"/>
      <c r="C46" s="4"/>
      <c r="D46" s="4"/>
    </row>
    <row r="47" customFormat="false" ht="15" hidden="false" customHeight="true" outlineLevel="0" collapsed="false">
      <c r="A47" s="4" t="s">
        <v>78</v>
      </c>
      <c r="B47" s="4"/>
      <c r="C47" s="4"/>
      <c r="D47" s="4"/>
    </row>
    <row r="48" customFormat="false" ht="15" hidden="false" customHeight="true" outlineLevel="0" collapsed="false">
      <c r="A48" s="4" t="s">
        <v>79</v>
      </c>
      <c r="B48" s="4"/>
      <c r="C48" s="4"/>
      <c r="D48" s="4"/>
    </row>
    <row r="49" customFormat="false" ht="15" hidden="false" customHeight="true" outlineLevel="0" collapsed="false">
      <c r="A49" s="4" t="s">
        <v>80</v>
      </c>
      <c r="B49" s="4"/>
      <c r="C49" s="4"/>
      <c r="D49" s="4"/>
    </row>
    <row r="50" customFormat="false" ht="15" hidden="false" customHeight="true" outlineLevel="0" collapsed="false">
      <c r="A50" s="4" t="s">
        <v>81</v>
      </c>
      <c r="B50" s="4"/>
      <c r="C50" s="4"/>
      <c r="D50" s="4"/>
    </row>
  </sheetData>
  <sheetProtection sheet="true"/>
  <mergeCells count="20">
    <mergeCell ref="A1:D1"/>
    <mergeCell ref="A2:D2"/>
    <mergeCell ref="A3:D3"/>
    <mergeCell ref="A4:D4"/>
    <mergeCell ref="A6:D6"/>
    <mergeCell ref="A13:D13"/>
    <mergeCell ref="A20:D20"/>
    <mergeCell ref="A28:D28"/>
    <mergeCell ref="A33:D33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</mergeCells>
  <dataValidations count="3">
    <dataValidation allowBlank="true" errorStyle="stop" operator="between" showDropDown="false" showErrorMessage="false" showInputMessage="false" sqref="B17" type="list">
      <formula1>"Yes,No"</formula1>
      <formula2>0</formula2>
    </dataValidation>
    <dataValidation allowBlank="true" errorStyle="stop" operator="between" showDropDown="false" showErrorMessage="false" showInputMessage="false" sqref="B18" type="list">
      <formula1>"Yes,No"</formula1>
      <formula2>0</formula2>
    </dataValidation>
    <dataValidation allowBlank="true" errorStyle="stop" operator="between" showDropDown="false" showErrorMessage="false" showInputMessage="false" sqref="B34" type="list">
      <formula1>"0%,15%,20%"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2026-09-15T16:01:20Z</dcterms:created>
  <dc:creator>openpyxl</dc:creator>
  <dc:description/>
  <dc:language>en-US</dc:language>
  <cp:lastModifiedBy/>
  <dcterms:modified xsi:type="dcterms:W3CDTF">2026-09-15T16:01:20Z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